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асчет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<sst xmlns="http://schemas.openxmlformats.org/spreadsheetml/2006/main" count="29" uniqueCount="29">
  <si>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№</t>
  </si>
  <si>
    <t>Наименование</t>
  </si>
  <si>
    <t>Технические хар-ки</t>
  </si>
  <si>
    <t>Ед.из</t>
  </si>
  <si>
    <t>Х,Средняя цена за единицу товара</t>
  </si>
  <si>
    <t>Д, среднее квадратическое отклонение</t>
  </si>
  <si>
    <t>V, коеффициент вариации цены</t>
  </si>
  <si>
    <t>Средняя арифметическая величина является надежной для данного ряда значений, так как коэффициент вариации цен не превышает предельного значения 33%</t>
  </si>
  <si>
    <t>Ближайшая по значению к средней арифметической цене взята за основу начальной (максимальной) цены на товар</t>
  </si>
  <si>
    <t>Начальная (максимальная)цена товара,руб.</t>
  </si>
  <si>
    <t>Коммерческое предложение по цене товара, руб</t>
  </si>
  <si>
    <t>Расчет начальной (максимальной) цены товара на поставку  дезинфицирующих средств произведен согласно Приложения 1 к Методике формирования начальной (максимальной) цен на товар, закупаемые для государственных нужд Оренбургской области и представлен следующей таблицей:</t>
  </si>
  <si>
    <t>Количество</t>
  </si>
  <si>
    <t>Сумма</t>
  </si>
  <si>
    <t>ООО "ВЕСПА"</t>
  </si>
  <si>
    <t>Расчет начальной (максимальной) цены товара на поставку пленки рентгеновской, для нужд ГАУЗ «Новоорская РБ»</t>
  </si>
  <si>
    <t>Фиксаж ручная обработка KODAK GBX 2*25 л.</t>
  </si>
  <si>
    <t>Пленка рентгеновска для флюрографии 70 мм * 30,5 м Retina-SOE Film</t>
  </si>
  <si>
    <t xml:space="preserve">Проявитель ручная обработка 2*25 л. KODAK </t>
  </si>
  <si>
    <t>Пленка рентгеновская зеленочувствительная (размер 18*24) № 100 Kodak MXG Film</t>
  </si>
  <si>
    <t>Пленка рентгеновская зеленочувствительная (размер 24*30) № 100 Kodak MXG Film</t>
  </si>
  <si>
    <t>Пленка рентгеновская для маммографии (размер 18*24) № 100 min RS Film Kodak</t>
  </si>
  <si>
    <t>Пленка рентгеновская лист размер 13*18 № 100 (зелен.чувств.) Kodak MXG Film</t>
  </si>
  <si>
    <t>Пленка рентгеновская синечувствительная (размер 24*30) № 100 Kodak MXBE Film</t>
  </si>
  <si>
    <t>Пленка рентгеновская синечувствительная (размер 30*40) № 100 Kodak MXBE</t>
  </si>
  <si>
    <t>Пленка рентгеновская синечувствительная (размер 18*24) № 100 Kodak MXBE</t>
  </si>
  <si>
    <t>ООО "Фотон ОД"</t>
  </si>
  <si>
    <t>ООО "ИНТЭКО-МЕД"</t>
  </si>
  <si>
    <t>Исполнитель: Главный экономист - Кашапова Г.Д.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</si>
</sst>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 wrapText="1"/>
    </xf>
    <xf numFmtId="0" fontId="19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justify" vertical="top"/>
    </xf>
    <xf numFmtId="2" fontId="19" fillId="0" borderId="10" xfId="0" applyNumberFormat="1" applyFont="1" applyBorder="1" applyAlignment="1">
      <alignment horizontal="justify" vertical="top"/>
    </xf>
    <xf numFmtId="2" fontId="0" fillId="0" borderId="10" xfId="0" applyNumberFormat="1" applyFont="1" applyBorder="1" applyAlignment="1" applyProtection="1">
      <alignment horizontal="center"/>
      <protection/>
    </xf>
    <xf numFmtId="2" fontId="18" fillId="0" borderId="10" xfId="0" applyNumberFormat="1" applyFont="1" applyBorder="1" applyAlignment="1" applyProtection="1">
      <alignment horizontal="left"/>
      <protection locked="0"/>
    </xf>
    <xf numFmtId="2" fontId="18" fillId="0" borderId="10" xfId="0" applyNumberFormat="1" applyFont="1" applyBorder="1" applyAlignment="1" applyProtection="1">
      <alignment horizontal="left" wrapText="1"/>
      <protection locked="0"/>
    </xf>
    <xf numFmtId="2" fontId="0" fillId="0" borderId="10" xfId="0" applyNumberFormat="1" applyFont="1" applyBorder="1" applyAlignment="1" applyProtection="1">
      <alignment horizontal="left"/>
      <protection locked="0"/>
    </xf>
    <xf numFmtId="0" fontId="18" fillId="0" borderId="11" xfId="0" applyFont="1" applyBorder="1" applyAlignment="1">
      <alignment horizontal="center" vertical="top" wrapText="1"/>
    </xf>
    <xf numFmtId="0" fontId="20" fillId="0" borderId="0" xfId="0" applyFont="1" applyFill="1" applyAlignment="1">
      <alignment/>
    </xf>
    <xf numFmtId="2" fontId="22" fillId="0" borderId="1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8" fillId="0" borderId="12" xfId="0" applyFont="1" applyBorder="1" applyAlignment="1">
      <alignment horizontal="left" vertical="center"/>
    </xf>
    <xf numFmtId="2" fontId="18" fillId="0" borderId="10" xfId="0" applyNumberFormat="1" applyFont="1" applyBorder="1" applyAlignment="1">
      <alignment horizontal="center" vertical="top" wrapText="1"/>
    </xf>
    <xf numFmtId="2" fontId="18" fillId="0" borderId="12" xfId="0" applyNumberFormat="1" applyFont="1" applyBorder="1" applyAlignment="1" applyProtection="1">
      <alignment horizontal="center"/>
      <protection/>
    </xf>
    <xf numFmtId="2" fontId="18" fillId="0" borderId="10" xfId="0" applyNumberFormat="1" applyFont="1" applyBorder="1" applyAlignment="1">
      <alignment/>
    </xf>
    <xf numFmtId="2" fontId="18" fillId="0" borderId="0" xfId="0" applyNumberFormat="1" applyFont="1" applyAlignment="1">
      <alignment/>
    </xf>
    <xf numFmtId="2" fontId="0" fillId="0" borderId="13" xfId="0" applyNumberFormat="1" applyFont="1" applyBorder="1" applyAlignment="1" applyProtection="1">
      <alignment horizontal="left" vertical="top" wrapText="1"/>
      <protection locked="0"/>
    </xf>
    <xf numFmtId="0" fontId="18" fillId="0" borderId="14" xfId="0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2" fontId="2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top"/>
    </xf>
    <xf numFmtId="2" fontId="19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b/>
        <i val="0"/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PageLayoutView="0" workbookViewId="0" topLeftCell="A1">
      <selection activeCell="B2" sqref="B2:K2"/>
    </sheetView>
  </sheetViews>
  <sheetFormatPr defaultColWidth="9.140625" defaultRowHeight="15"/>
  <cols>
    <col min="1" max="1" width="3.7109375" style="0" customWidth="1"/>
    <col min="2" max="2" width="43.8515625" style="4" customWidth="1"/>
    <col min="3" max="3" width="9.140625" style="0" hidden="1" customWidth="1"/>
    <col min="4" max="4" width="6.00390625" style="0" customWidth="1"/>
    <col min="5" max="5" width="12.140625" style="0" customWidth="1"/>
    <col min="6" max="6" width="12.28125" style="0" bestFit="1" customWidth="1"/>
    <col min="7" max="7" width="11.00390625" style="0" customWidth="1"/>
    <col min="8" max="10" width="11.57421875" style="0" customWidth="1"/>
    <col min="11" max="11" width="9.00390625" style="20" customWidth="1"/>
    <col min="12" max="12" width="13.8515625" style="0" customWidth="1"/>
    <col min="13" max="13" width="9.28125" style="0" bestFit="1" customWidth="1"/>
    <col min="14" max="14" width="10.57421875" style="0" bestFit="1" customWidth="1"/>
  </cols>
  <sheetData>
    <row r="1" spans="2:11" ht="15.75">
      <c r="B1" s="1"/>
      <c r="C1" s="2"/>
      <c r="D1" s="3"/>
      <c r="E1" s="3"/>
      <c r="F1" s="3"/>
      <c r="G1" s="3"/>
      <c r="H1" s="3"/>
      <c r="I1" s="3"/>
      <c r="J1" s="37"/>
      <c r="K1" s="37"/>
    </row>
    <row r="2" spans="2:11" ht="53.25" customHeight="1">
      <c r="B2" s="39" t="s">
        <v>15</v>
      </c>
      <c r="C2" s="39"/>
      <c r="D2" s="39"/>
      <c r="E2" s="39"/>
      <c r="F2" s="39"/>
      <c r="G2" s="39"/>
      <c r="H2" s="39"/>
      <c r="I2" s="39"/>
      <c r="J2" s="39"/>
      <c r="K2" s="39"/>
    </row>
    <row r="3" spans="2:11" ht="15.75">
      <c r="B3" s="1"/>
      <c r="C3" s="2"/>
      <c r="D3" s="3"/>
      <c r="E3" s="3"/>
      <c r="F3" s="3"/>
      <c r="G3" s="3"/>
      <c r="H3" s="3"/>
      <c r="I3" s="3"/>
      <c r="J3" s="3"/>
      <c r="K3" s="18"/>
    </row>
    <row r="4" spans="2:11" ht="48" customHeight="1">
      <c r="B4" s="38" t="s">
        <v>11</v>
      </c>
      <c r="C4" s="38"/>
      <c r="D4" s="38"/>
      <c r="E4" s="38"/>
      <c r="F4" s="38"/>
      <c r="G4" s="38"/>
      <c r="H4" s="38"/>
      <c r="I4" s="38"/>
      <c r="J4" s="38"/>
      <c r="K4" s="38"/>
    </row>
    <row r="5" spans="2:11" ht="10.5" customHeight="1"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4" ht="27" customHeight="1">
      <c r="A6" s="40" t="s">
        <v>0</v>
      </c>
      <c r="B6" s="33" t="s">
        <v>1</v>
      </c>
      <c r="C6" s="8"/>
      <c r="D6" s="41" t="s">
        <v>3</v>
      </c>
      <c r="E6" s="32" t="s">
        <v>10</v>
      </c>
      <c r="F6" s="32"/>
      <c r="G6" s="32"/>
      <c r="H6" s="42" t="s">
        <v>4</v>
      </c>
      <c r="I6" s="6"/>
      <c r="J6" s="42" t="s">
        <v>5</v>
      </c>
      <c r="K6" s="35" t="s">
        <v>6</v>
      </c>
      <c r="L6" s="31" t="s">
        <v>9</v>
      </c>
      <c r="M6" s="31" t="s">
        <v>12</v>
      </c>
      <c r="N6" s="31" t="s">
        <v>13</v>
      </c>
    </row>
    <row r="7" spans="1:14" ht="85.5" customHeight="1" thickBot="1">
      <c r="A7" s="40"/>
      <c r="B7" s="34"/>
      <c r="C7" s="9" t="s">
        <v>2</v>
      </c>
      <c r="D7" s="41"/>
      <c r="E7" s="10" t="s">
        <v>26</v>
      </c>
      <c r="F7" s="11" t="s">
        <v>27</v>
      </c>
      <c r="G7" s="11" t="s">
        <v>14</v>
      </c>
      <c r="H7" s="42"/>
      <c r="I7" s="12"/>
      <c r="J7" s="42"/>
      <c r="K7" s="35"/>
      <c r="L7" s="31"/>
      <c r="M7" s="31"/>
      <c r="N7" s="31"/>
    </row>
    <row r="8" spans="1:14" ht="30.75" thickBot="1">
      <c r="A8" s="22">
        <v>1</v>
      </c>
      <c r="B8" s="29" t="s">
        <v>19</v>
      </c>
      <c r="C8" s="27"/>
      <c r="D8" s="17"/>
      <c r="E8" s="14">
        <v>1550</v>
      </c>
      <c r="F8" s="15">
        <v>1420</v>
      </c>
      <c r="G8" s="16">
        <v>1545</v>
      </c>
      <c r="H8" s="13">
        <f>(E8+F8+G8)/3</f>
        <v>1505</v>
      </c>
      <c r="I8" s="13">
        <f>((E8-H8)*(E8-H8)+(F8-H8)*(F8-H8)+(G8-H8)*(G8-H8))/3</f>
        <v>3616.6666666666665</v>
      </c>
      <c r="J8" s="13">
        <f aca="true" t="shared" si="0" ref="J8:J17">SQRT(I8)</f>
        <v>60.13872850889572</v>
      </c>
      <c r="K8" s="19">
        <f>SUM(J8/H8)*100</f>
        <v>3.9959288045777885</v>
      </c>
      <c r="L8" s="24">
        <f aca="true" t="shared" si="1" ref="L8:L17">IF(ABS(H8-E8)&lt;ABS(H8-F8),IF(ABS(H8-E8)&lt;ABS(H8-G8),E8,G8),IF(ABS(H8-F8)&lt;ABS(H8-G8),F8,G8))</f>
        <v>1545</v>
      </c>
      <c r="M8" s="23">
        <v>10</v>
      </c>
      <c r="N8" s="25">
        <f aca="true" t="shared" si="2" ref="N8:N17">M8*L8</f>
        <v>15450</v>
      </c>
    </row>
    <row r="9" spans="1:14" ht="30.75" thickBot="1">
      <c r="A9" s="22">
        <v>2</v>
      </c>
      <c r="B9" s="28" t="s">
        <v>20</v>
      </c>
      <c r="C9" s="27"/>
      <c r="D9" s="17"/>
      <c r="E9" s="14">
        <v>2400</v>
      </c>
      <c r="F9" s="15">
        <v>2365</v>
      </c>
      <c r="G9" s="16">
        <v>2458</v>
      </c>
      <c r="H9" s="13">
        <f>(E9+F9+G9)/3</f>
        <v>2407.6666666666665</v>
      </c>
      <c r="I9" s="13">
        <f>((E9-H9)*(E9-H9)+(F9-H9)*(F9-H9)+(G9-H9)*(G9-H9))/3</f>
        <v>1470.888888888889</v>
      </c>
      <c r="J9" s="13">
        <f t="shared" si="0"/>
        <v>38.35216928530756</v>
      </c>
      <c r="K9" s="19">
        <f>SUM(J9/H9)*100</f>
        <v>1.5929185636982237</v>
      </c>
      <c r="L9" s="24">
        <f t="shared" si="1"/>
        <v>2400</v>
      </c>
      <c r="M9" s="23">
        <v>7</v>
      </c>
      <c r="N9" s="25">
        <f t="shared" si="2"/>
        <v>16800</v>
      </c>
    </row>
    <row r="10" spans="1:14" ht="30.75" thickBot="1">
      <c r="A10" s="22">
        <v>3</v>
      </c>
      <c r="B10" s="29" t="s">
        <v>17</v>
      </c>
      <c r="C10" s="27"/>
      <c r="D10" s="17"/>
      <c r="E10" s="14">
        <v>3410</v>
      </c>
      <c r="F10" s="15">
        <v>3300</v>
      </c>
      <c r="G10" s="16">
        <v>3375</v>
      </c>
      <c r="H10" s="13">
        <f>(E10+F10+G10)/3</f>
        <v>3361.6666666666665</v>
      </c>
      <c r="I10" s="13">
        <f>((E10-H10)*(E10-H10)+(F10-H10)*(F10-H10)+(G10-H10)*(G10-H10))/3</f>
        <v>2105.5555555555557</v>
      </c>
      <c r="J10" s="13">
        <f t="shared" si="0"/>
        <v>45.88633299312068</v>
      </c>
      <c r="K10" s="19">
        <f>SUM(J10/H10)*100</f>
        <v>1.3649875952341304</v>
      </c>
      <c r="L10" s="24">
        <f t="shared" si="1"/>
        <v>3375</v>
      </c>
      <c r="M10" s="23">
        <v>5</v>
      </c>
      <c r="N10" s="25">
        <f t="shared" si="2"/>
        <v>16875</v>
      </c>
    </row>
    <row r="11" spans="1:14" ht="30.75" thickBot="1">
      <c r="A11" s="22">
        <v>4</v>
      </c>
      <c r="B11" s="28" t="s">
        <v>22</v>
      </c>
      <c r="C11" s="27"/>
      <c r="D11" s="17"/>
      <c r="E11" s="14">
        <v>810</v>
      </c>
      <c r="F11" s="15">
        <v>770</v>
      </c>
      <c r="G11" s="16">
        <v>820</v>
      </c>
      <c r="H11" s="13">
        <f aca="true" t="shared" si="3" ref="H11:H17">(E11+F11+G11)/3</f>
        <v>800</v>
      </c>
      <c r="I11" s="13">
        <f aca="true" t="shared" si="4" ref="I11:I17">((E11-H11)*(E11-H11)+(F11-H11)*(F11-H11)+(G11-H11)*(G11-H11))/3</f>
        <v>466.6666666666667</v>
      </c>
      <c r="J11" s="13">
        <f t="shared" si="0"/>
        <v>21.602468994692867</v>
      </c>
      <c r="K11" s="19">
        <f aca="true" t="shared" si="5" ref="K11:K17">SUM(J11/H11)*100</f>
        <v>2.7003086243366083</v>
      </c>
      <c r="L11" s="24">
        <f t="shared" si="1"/>
        <v>810</v>
      </c>
      <c r="M11" s="23">
        <v>5</v>
      </c>
      <c r="N11" s="25">
        <f t="shared" si="2"/>
        <v>4050</v>
      </c>
    </row>
    <row r="12" spans="1:14" ht="30.75" thickBot="1">
      <c r="A12" s="22">
        <v>5</v>
      </c>
      <c r="B12" s="29" t="s">
        <v>25</v>
      </c>
      <c r="C12" s="27"/>
      <c r="D12" s="17"/>
      <c r="E12" s="14">
        <v>1500</v>
      </c>
      <c r="F12" s="15">
        <v>1450</v>
      </c>
      <c r="G12" s="16">
        <v>1630</v>
      </c>
      <c r="H12" s="13">
        <f t="shared" si="3"/>
        <v>1526.6666666666667</v>
      </c>
      <c r="I12" s="13">
        <f t="shared" si="4"/>
        <v>5755.555555555556</v>
      </c>
      <c r="J12" s="13">
        <f t="shared" si="0"/>
        <v>75.86537784494028</v>
      </c>
      <c r="K12" s="19">
        <f t="shared" si="5"/>
        <v>4.969347893773381</v>
      </c>
      <c r="L12" s="24">
        <f t="shared" si="1"/>
        <v>1500</v>
      </c>
      <c r="M12" s="23">
        <v>5</v>
      </c>
      <c r="N12" s="25">
        <f t="shared" si="2"/>
        <v>7500</v>
      </c>
    </row>
    <row r="13" spans="1:14" ht="30.75" thickBot="1">
      <c r="A13" s="22">
        <v>6</v>
      </c>
      <c r="B13" s="29" t="s">
        <v>24</v>
      </c>
      <c r="C13" s="27"/>
      <c r="D13" s="17"/>
      <c r="E13" s="14">
        <v>4200</v>
      </c>
      <c r="F13" s="15">
        <v>4020</v>
      </c>
      <c r="G13" s="16">
        <v>4150</v>
      </c>
      <c r="H13" s="13">
        <f t="shared" si="3"/>
        <v>4123.333333333333</v>
      </c>
      <c r="I13" s="13">
        <f t="shared" si="4"/>
        <v>5755.555555555556</v>
      </c>
      <c r="J13" s="13">
        <f t="shared" si="0"/>
        <v>75.86537784494028</v>
      </c>
      <c r="K13" s="19">
        <f t="shared" si="5"/>
        <v>1.8399040706129415</v>
      </c>
      <c r="L13" s="24">
        <f t="shared" si="1"/>
        <v>4150</v>
      </c>
      <c r="M13" s="23">
        <v>10</v>
      </c>
      <c r="N13" s="25">
        <f t="shared" si="2"/>
        <v>41500</v>
      </c>
    </row>
    <row r="14" spans="1:14" ht="30.75" thickBot="1">
      <c r="A14" s="22">
        <v>7</v>
      </c>
      <c r="B14" s="28" t="s">
        <v>23</v>
      </c>
      <c r="C14" s="27"/>
      <c r="D14" s="17"/>
      <c r="E14" s="14">
        <v>2510</v>
      </c>
      <c r="F14" s="15">
        <v>2400</v>
      </c>
      <c r="G14" s="16">
        <v>2630</v>
      </c>
      <c r="H14" s="13">
        <f t="shared" si="3"/>
        <v>2513.3333333333335</v>
      </c>
      <c r="I14" s="13">
        <f t="shared" si="4"/>
        <v>8822.22222222222</v>
      </c>
      <c r="J14" s="13">
        <f t="shared" si="0"/>
        <v>93.92668535736914</v>
      </c>
      <c r="K14" s="19">
        <f t="shared" si="5"/>
        <v>3.7371360221764904</v>
      </c>
      <c r="L14" s="24">
        <f t="shared" si="1"/>
        <v>2510</v>
      </c>
      <c r="M14" s="23">
        <v>5</v>
      </c>
      <c r="N14" s="25">
        <f t="shared" si="2"/>
        <v>12550</v>
      </c>
    </row>
    <row r="15" spans="1:14" ht="30.75" thickBot="1">
      <c r="A15" s="22">
        <v>8</v>
      </c>
      <c r="B15" s="29" t="s">
        <v>21</v>
      </c>
      <c r="C15" s="27"/>
      <c r="D15" s="17"/>
      <c r="E15" s="14">
        <v>3720</v>
      </c>
      <c r="F15" s="15">
        <v>3645</v>
      </c>
      <c r="G15" s="16">
        <v>3790</v>
      </c>
      <c r="H15" s="13">
        <f t="shared" si="3"/>
        <v>3718.3333333333335</v>
      </c>
      <c r="I15" s="13">
        <f t="shared" si="4"/>
        <v>3505.555555555556</v>
      </c>
      <c r="J15" s="13">
        <f t="shared" si="0"/>
        <v>59.20773222777204</v>
      </c>
      <c r="K15" s="19">
        <f t="shared" si="5"/>
        <v>1.5923191096666618</v>
      </c>
      <c r="L15" s="24">
        <f t="shared" si="1"/>
        <v>3720</v>
      </c>
      <c r="M15" s="23">
        <v>20</v>
      </c>
      <c r="N15" s="25">
        <f t="shared" si="2"/>
        <v>74400</v>
      </c>
    </row>
    <row r="16" spans="1:14" ht="30.75" thickBot="1">
      <c r="A16" s="22">
        <v>9</v>
      </c>
      <c r="B16" s="29" t="s">
        <v>18</v>
      </c>
      <c r="C16" s="27"/>
      <c r="D16" s="17"/>
      <c r="E16" s="14">
        <v>4200</v>
      </c>
      <c r="F16" s="15">
        <v>3900</v>
      </c>
      <c r="G16" s="16">
        <v>4120</v>
      </c>
      <c r="H16" s="13">
        <f>(E16+F16+G16)/3</f>
        <v>4073.3333333333335</v>
      </c>
      <c r="I16" s="13">
        <f>((E16-H16)*(E16-H16)+(F16-H16)*(F16-H16)+(G16-H16)*(G16-H16))/3</f>
        <v>16088.88888888889</v>
      </c>
      <c r="J16" s="13">
        <f t="shared" si="0"/>
        <v>126.84198393626966</v>
      </c>
      <c r="K16" s="19">
        <f>SUM(J16/H16)*100</f>
        <v>3.1139603257676676</v>
      </c>
      <c r="L16" s="24">
        <f>IF(ABS(H16-E16)&lt;ABS(H16-F16),IF(ABS(H16-E16)&lt;ABS(H16-G16),E16,G16),IF(ABS(H16-F16)&lt;ABS(H16-G16),F16,G16))</f>
        <v>4120</v>
      </c>
      <c r="M16" s="23">
        <v>5</v>
      </c>
      <c r="N16" s="25">
        <f>M16*L16</f>
        <v>20600</v>
      </c>
    </row>
    <row r="17" spans="1:14" ht="30.75" thickBot="1">
      <c r="A17" s="22">
        <v>10</v>
      </c>
      <c r="B17" s="29" t="s">
        <v>16</v>
      </c>
      <c r="C17" s="27"/>
      <c r="D17" s="17"/>
      <c r="E17" s="14">
        <v>2600</v>
      </c>
      <c r="F17" s="15">
        <v>2420</v>
      </c>
      <c r="G17" s="16">
        <v>2530</v>
      </c>
      <c r="H17" s="13">
        <f t="shared" si="3"/>
        <v>2516.6666666666665</v>
      </c>
      <c r="I17" s="13">
        <f t="shared" si="4"/>
        <v>5488.888888888888</v>
      </c>
      <c r="J17" s="13">
        <f t="shared" si="0"/>
        <v>74.08703590297623</v>
      </c>
      <c r="K17" s="19">
        <f t="shared" si="5"/>
        <v>2.9438557312440885</v>
      </c>
      <c r="L17" s="24">
        <f t="shared" si="1"/>
        <v>2530</v>
      </c>
      <c r="M17" s="23">
        <v>3</v>
      </c>
      <c r="N17" s="25">
        <f t="shared" si="2"/>
        <v>7590</v>
      </c>
    </row>
    <row r="18" spans="2:14" ht="33.75" customHeight="1">
      <c r="B18" s="30" t="s">
        <v>7</v>
      </c>
      <c r="C18" s="30"/>
      <c r="D18" s="30"/>
      <c r="E18" s="30"/>
      <c r="F18" s="30"/>
      <c r="G18" s="30"/>
      <c r="H18" s="30"/>
      <c r="I18" s="30"/>
      <c r="J18" s="30"/>
      <c r="K18" s="30"/>
      <c r="L18" s="26"/>
      <c r="M18" s="26"/>
      <c r="N18" s="26">
        <f>SUM(N8:N17)</f>
        <v>217315</v>
      </c>
    </row>
    <row r="19" spans="2:11" ht="15">
      <c r="B19" s="7" t="s">
        <v>8</v>
      </c>
      <c r="C19" s="5"/>
      <c r="D19" s="5"/>
      <c r="E19" s="5"/>
      <c r="F19" s="5"/>
      <c r="G19" s="5"/>
      <c r="H19" s="5"/>
      <c r="I19" s="5"/>
      <c r="J19" s="5"/>
      <c r="K19" s="21"/>
    </row>
    <row r="20" spans="2:11" ht="15">
      <c r="B20" s="5"/>
      <c r="C20" s="5"/>
      <c r="D20" s="5"/>
      <c r="E20" s="5"/>
      <c r="F20" s="5"/>
      <c r="G20" s="5"/>
      <c r="H20" s="5"/>
      <c r="I20" s="5"/>
      <c r="J20" s="5"/>
      <c r="K20" s="21"/>
    </row>
    <row r="21" spans="2:11" ht="15">
      <c r="B21" s="5" t="s">
        <v>28</v>
      </c>
      <c r="C21" s="5"/>
      <c r="D21" s="5"/>
      <c r="E21" s="5"/>
      <c r="F21" s="5"/>
      <c r="G21" s="5"/>
      <c r="H21" s="5"/>
      <c r="I21" s="5"/>
      <c r="J21" s="5"/>
      <c r="K21" s="21"/>
    </row>
  </sheetData>
  <sheetProtection/>
  <mergeCells count="15">
    <mergeCell ref="M6:M7"/>
    <mergeCell ref="N6:N7"/>
    <mergeCell ref="A6:A7"/>
    <mergeCell ref="D6:D7"/>
    <mergeCell ref="H6:H7"/>
    <mergeCell ref="J6:J7"/>
    <mergeCell ref="B5:K5"/>
    <mergeCell ref="J1:K1"/>
    <mergeCell ref="B4:K4"/>
    <mergeCell ref="B2:K2"/>
    <mergeCell ref="B18:K18"/>
    <mergeCell ref="L6:L7"/>
    <mergeCell ref="E6:G6"/>
    <mergeCell ref="B6:B7"/>
    <mergeCell ref="K6:K7"/>
  </mergeCells>
  <conditionalFormatting sqref="K8:K17">
    <cfRule type="cellIs" priority="1" dxfId="0" operator="greaterThan" stopIfTrue="1">
      <formula>33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2013-12-09T09:48:12Z</cp:lastPrinted>
  <dcterms:created xsi:type="dcterms:W3CDTF">2006-09-28T05:33:49Z</dcterms:created>
  <dcterms:modified xsi:type="dcterms:W3CDTF">2014-04-24T09:50:28Z</dcterms:modified>
  <cp:category/>
  <cp:version/>
  <cp:contentType/>
  <cp:contentStatus/>
</cp:coreProperties>
</file>